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026_ОБЩАЯ ЖКХ\ІНВЕСТИЦІЙНІ ПРОЕКТИ 2026\НА ПУБЛІКАЦІЮ\"/>
    </mc:Choice>
  </mc:AlternateContent>
  <xr:revisionPtr revIDLastSave="0" documentId="13_ncr:1_{E53B9C2E-61DE-4C91-BBD2-910D939942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на публикование " sheetId="12" r:id="rId1"/>
  </sheets>
  <definedNames>
    <definedName name="_xlnm.Print_Titles" localSheetId="0">'Table на публикование '!$12:$13</definedName>
    <definedName name="_xlnm.Print_Area" localSheetId="0">'Table на публикование '!$A$1:$G$56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2" l="1"/>
  <c r="F30" i="12"/>
  <c r="F29" i="12"/>
  <c r="F28" i="12"/>
  <c r="F38" i="12"/>
  <c r="F25" i="12"/>
  <c r="F31" i="12" l="1"/>
  <c r="F27" i="12" l="1"/>
  <c r="F48" i="12"/>
  <c r="F17" i="12"/>
  <c r="F18" i="12"/>
  <c r="F43" i="12"/>
  <c r="F45" i="12"/>
  <c r="F44" i="12"/>
  <c r="F53" i="12" l="1"/>
  <c r="F33" i="12"/>
  <c r="F22" i="12"/>
  <c r="F19" i="12"/>
  <c r="F55" i="12" l="1"/>
  <c r="F41" i="12"/>
  <c r="F56" i="12" l="1"/>
</calcChain>
</file>

<file path=xl/sharedStrings.xml><?xml version="1.0" encoding="utf-8"?>
<sst xmlns="http://schemas.openxmlformats.org/spreadsheetml/2006/main" count="177" uniqueCount="114">
  <si>
    <t>Назва публічного інвестиційного проекту/ програми публічних інвестицій</t>
  </si>
  <si>
    <t>№ п/п</t>
  </si>
  <si>
    <t>Сектор/ галузь</t>
  </si>
  <si>
    <t>Головний
розпорядник
бюджетних
коштів</t>
  </si>
  <si>
    <t>РАЗОМ за секторами (галузями)</t>
  </si>
  <si>
    <t>Харківська міська рада</t>
  </si>
  <si>
    <t>Публічні послуги і пов'язана з ними цифровізація</t>
  </si>
  <si>
    <t>Освіта</t>
  </si>
  <si>
    <t>Департамент освіти Харківської міської ради</t>
  </si>
  <si>
    <t>Соціальна сфера</t>
  </si>
  <si>
    <t>Житло</t>
  </si>
  <si>
    <t>Департамент з питань забезпечення життєдіяльності міста Харківської міської ради</t>
  </si>
  <si>
    <t>Департамент житлово-комунального господарства Харківської міської ради</t>
  </si>
  <si>
    <t>Департамент будівництва та шляхового господарства Харківської міської ради</t>
  </si>
  <si>
    <t>Модернізація місцевої автоматизованої системи централізованого оповіщення міста Харкова (МАСЦО)</t>
  </si>
  <si>
    <t>Департамент у справах сім'ї, молоді та спорту Харківської міської ради</t>
  </si>
  <si>
    <t>Встановлення комплексної системи відеонагляду на критично важливих місцях інфраструктури міста Харкова (КСП "Інженерні мережі")</t>
  </si>
  <si>
    <t>Аварійно-відновлювальні роботи (капітальний ремонт) багатоквартирних житлових будинків в м. Харків (фізичний знос)</t>
  </si>
  <si>
    <t xml:space="preserve">Департамент з благоустрою, відбудови та реконструкції Харківської міської ради </t>
  </si>
  <si>
    <t xml:space="preserve">Аварійно-відновлювальні роботи (капітальний ремонт) багатоквартирних житлових будинків в м. Харків </t>
  </si>
  <si>
    <t>Реконструкція вулично-шляхової мережі, мостів, шляхопроводів</t>
  </si>
  <si>
    <t>Реалізація інвестиційного проєкту "Оновлення рухомого складу міста Харкова (придбання електробусів)"</t>
  </si>
  <si>
    <t>Адміністрація Новобаварського району Харківської міської ради</t>
  </si>
  <si>
    <t xml:space="preserve">Адміністрація Холодногірського району Харківської міської ради </t>
  </si>
  <si>
    <t>гривень</t>
  </si>
  <si>
    <t>Унікальний ідентифікатор публічного інвестиційного проекту / програми публічних інвестицій</t>
  </si>
  <si>
    <t>Розпочаті публічні інвестиційні проекти (програми публічних інвестицій):</t>
  </si>
  <si>
    <t>Нові публічні інвестиційні проекти (програми публічних інвестицій):</t>
  </si>
  <si>
    <t>Транспорт та транспортна інфраструктура, дорожнє господарство</t>
  </si>
  <si>
    <t>в системі DREAM унікальний ідентифікатор публічного інвестиційного проєкту окремо за кожною адресою</t>
  </si>
  <si>
    <t>Енергетика</t>
  </si>
  <si>
    <t>Муніципальна інфраструктура</t>
  </si>
  <si>
    <t>DREAM-UA-071125-27991C11</t>
  </si>
  <si>
    <t>Будівництво центру оздоровлення та відпочинку дітей «ХАРКІВ» розміщеного в Закарпатській області</t>
  </si>
  <si>
    <t>DREAM-UA-091025-59181F8B</t>
  </si>
  <si>
    <t>DREAM-UA-051125-4F37511B</t>
  </si>
  <si>
    <t>DREAM-UA-061125-86DD0F4F</t>
  </si>
  <si>
    <t>DREAM-UA-071125-FDC44725</t>
  </si>
  <si>
    <t>DREAM-UA-061125-C68F0A3E</t>
  </si>
  <si>
    <t>DREAM-UA-071125-48F9F45D</t>
  </si>
  <si>
    <t>DREAM-UA-081125-6B58F806</t>
  </si>
  <si>
    <t>DREAM-UA-071125-FD8A3F35</t>
  </si>
  <si>
    <t>Нове будівництво захисної споруди цивільного захисту (протирадіаційне укриття) на території комунального закладу "Харківський ліцей №162 Харківської міської ради" за адресою: 61064, м. Харків, вул. Львівська, 13</t>
  </si>
  <si>
    <t>DREAM-UA-081125-260E0C65</t>
  </si>
  <si>
    <t>DREAM-UA-071125-E2159400</t>
  </si>
  <si>
    <t>Нове будівництво захисної споруди цивільного захисту (протирадіаційне укриття) на території комунального закладу «Харківський ліцей № 87 Харківської міської ради», розташованого за адресою: м. Харків, вул. Злагоди, буд. 2</t>
  </si>
  <si>
    <t>DREAM-UA-301025-F15901E2</t>
  </si>
  <si>
    <t>Внески до статутного капіталу суб’єктів господарювання КПСП по ремонту і будівництву автошляхів м.Харкова "Шляхрембуд" для придбання спеціалізованої техніки на умовах кредитування (погашення тіла кредиту) для підвищення ефективності виконання робіт</t>
  </si>
  <si>
    <t>DREAM-UA-301025-4B14DDA4</t>
  </si>
  <si>
    <t>РАЗОМ (розпочаті публічні інвестиційні проєкти (програми публічних інвестицій)</t>
  </si>
  <si>
    <t>РАЗОМ (нові публічні інвестиційні проєкти (програми публічних інвестицій):</t>
  </si>
  <si>
    <t>Реконструкція мереж зовнішнього освітлення в м. Харків</t>
  </si>
  <si>
    <t>DREAM-UA-300925-D2104E5D</t>
  </si>
  <si>
    <t>Капітальний ремонт вхідної групи та благоустрій прилеглої території КОМУНАЛЬНОГО ЗАКЛАДУ «ХАРКІВСЬКИЙ ПАЛАЦ ДИТЯЧОЇ ТА ЮНАЦЬКОЇ ТВОРЧОСТІ ХАРКІВСЬКОЇ МІСЬКОЇ РАДИ ХАРКІВСЬКОЇ ОБЛАСТІ» за адресою: м. Харків, проспект Тракторобудівників, 55</t>
  </si>
  <si>
    <t>DREAM-UA-031025-71A19ABB (програма)
та в системі DREAM унікальний ідентифікатор публічного інвестиційного проєкту окремо за кожною адресою</t>
  </si>
  <si>
    <t>Внески до статутного капіталу КП "Салтівське трамвайне депо" на придбання автобусів на умовах фінансового лізингу</t>
  </si>
  <si>
    <t>DREAM-UA-051125-154F3091</t>
  </si>
  <si>
    <t>DREAM-UA-051225-9CAEA13D</t>
  </si>
  <si>
    <t>DREAM-UA-041225-FBD0BDC1</t>
  </si>
  <si>
    <t>DREAM-UA-051225-3E35FF5F</t>
  </si>
  <si>
    <t>DREAM-UA-031225-B99D781C</t>
  </si>
  <si>
    <t>DREAM-UA-021225-CFC5AD07</t>
  </si>
  <si>
    <t>DREAM-UA-061225-01057564</t>
  </si>
  <si>
    <t>Реконструкція трамвайних колій та ліній</t>
  </si>
  <si>
    <t>Реконструкція контактних мереж</t>
  </si>
  <si>
    <t xml:space="preserve">Нове будівництво модульної транспортабельної котельні в м. Харкові </t>
  </si>
  <si>
    <t>Нове будівництво (розміщення) модульних газових когенераційних установок у м. Харкові</t>
  </si>
  <si>
    <t>Нове будівництво кварталу для поховання мусульман на міському кладовищі №18 за адресою: проспект Гагаріна, 362, м. Харків</t>
  </si>
  <si>
    <t>Придбання намогильних споруд загиблим (померлим) особам, які захищали незалежність, суверенітет і територіальну цілісність України, брали участь в антитерористичній операції, у заходах із забеспечення національної безпеки і оборони, відсічі і стримування збройної агресії рф</t>
  </si>
  <si>
    <t xml:space="preserve">Реконструкція колумбарних стін на міському кладовиші №2 по вул. Григорія Сковороди, 102 </t>
  </si>
  <si>
    <t>Реконструкція (відновлення) теплових мереж в м. Харкові</t>
  </si>
  <si>
    <t xml:space="preserve">Реконструкція ділянки водогону в м. Харків </t>
  </si>
  <si>
    <t>Реконструкція ділянки каналізаційного колектору в м. Харків</t>
  </si>
  <si>
    <t>Будівництво колумбарних стін на міському кладовищі №2 по вул. Григорія Сковороди, 102 та на території крематорію по вул. Надбірна,3</t>
  </si>
  <si>
    <t xml:space="preserve">Будівництво по розширенню міського кладовища №18 по просп. Гагаріна, 362 </t>
  </si>
  <si>
    <t>Будівництво та облаштування захисних споруд цивільного захисту (протирадіаційні укриття) в закладах освіти</t>
  </si>
  <si>
    <t>Реконструкція систем опалення житлових будинків з встановленням автоматизованих ІТП з погодним регулюванням у м. Харків</t>
  </si>
  <si>
    <t>Аварійно-відновлювальні роботи (капітальний ремонт) багатоквартирних житлових будинків ЖК, ЖБК, ОСББ в м.Харків</t>
  </si>
  <si>
    <t>DREAM-UA-041225-773401BA</t>
  </si>
  <si>
    <t>6</t>
  </si>
  <si>
    <t>DREAM-UA-061125-A6559F56</t>
  </si>
  <si>
    <t>Реконструкція колектору зливової каналізації по вул. Полтавський Шлях від вул. Холодногірської до вул. Залютинської у м. Харків</t>
  </si>
  <si>
    <t>7</t>
  </si>
  <si>
    <t>DREAM-UA-151225-AAAD3847</t>
  </si>
  <si>
    <t>Нове будівництво захисної споруди цивільного захисту (протирадіаційне укриття) на території комунального закладу «Харківський ліцей №152 Харківської міської ради», розташованого за адресою: м. Харків, вул. Волонтерська, буд. 57</t>
  </si>
  <si>
    <t>DREAM-UA-151225-55FA2FA6</t>
  </si>
  <si>
    <t>Перелік</t>
  </si>
  <si>
    <t>публічних інвестиційних проєктів та програм публічних інвестицій єдиного проєктного портфеля публічних інвестицій Харківської міської територіальної громади, що фінансуються коштом бюджету  Харківської міської територіальної громади у 2026 році</t>
  </si>
  <si>
    <t>Розподіл публічних інвестицій на підготовку та реалізацію публічних інвестиційних проєктів та програм публічних інвестицій
 на 2026 рік</t>
  </si>
  <si>
    <t>Модернізація систем управління зовнішнього освітлення міста Харків</t>
  </si>
  <si>
    <t>DREAM-UA-061125-7B4EEBF6</t>
  </si>
  <si>
    <t>Реконструкція з влаштуванням фізичного захисту когенераційної установки електричною потужністю 54 МВт в м. Харків</t>
  </si>
  <si>
    <t>DREAM-UA-130226-B433356A</t>
  </si>
  <si>
    <t>DREAM-UA-120226-97D1EC9C</t>
  </si>
  <si>
    <t>DREAM-UA-130226-2A2409D8</t>
  </si>
  <si>
    <t>DREAM-UA-210226-FED8EAB5</t>
  </si>
  <si>
    <t>DREAM-UA-210226-0F5D44FB</t>
  </si>
  <si>
    <t>DREAM-UA-130226-2DAEDB69</t>
  </si>
  <si>
    <t>Реконструкція електричного обладнання ЗРУ 10/6 кВ насосної станції №1 (з підключенням його до когенераційних газових установок (КГУ) на майданчику 2)</t>
  </si>
  <si>
    <t>Реконструкція об'єкту КП "Харківські теплові мережі" шляхом встановлення КГУ</t>
  </si>
  <si>
    <t>Реконструкція гідравлічної схеми з встановлення ЧРП 6 кВ</t>
  </si>
  <si>
    <t>Реконструкція ЦТП в м. Харків</t>
  </si>
  <si>
    <t>Реконструкція котло-турбінної будівлі із заміною турбогенератора № 1А</t>
  </si>
  <si>
    <t>DREAM-UA-130226-7AEE42C8</t>
  </si>
  <si>
    <t>Нове будівництво (розміщення) генеруючої установки з газотурбінним приводом в м. Харкові. Встановлення газового турбогенератора № 6 філії КП «Харківські теплові мережі»</t>
  </si>
  <si>
    <t>4</t>
  </si>
  <si>
    <t>5</t>
  </si>
  <si>
    <t>8</t>
  </si>
  <si>
    <t>9</t>
  </si>
  <si>
    <t>10</t>
  </si>
  <si>
    <t>11</t>
  </si>
  <si>
    <t>12</t>
  </si>
  <si>
    <t>25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</si>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</sst>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Times New Roman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39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8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top"/>
    </xf>
    <xf numFmtId="3" fontId="8" fillId="0" borderId="3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49" fontId="7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top"/>
    </xf>
    <xf numFmtId="3" fontId="8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</cellXfs>
  <cellStyles count="3">
    <cellStyle name="Звичайний" xfId="0" builtinId="0"/>
    <cellStyle name="Звичайний 2" xfId="1" xr:uid="{A0DE57CF-AD36-4892-B9F5-2C051C37B78C}"/>
    <cellStyle name="Звичайний 3" xfId="2" xr:uid="{16CA2B13-7209-4448-B1E2-4629671562D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F5CB-73D1-4B17-8FC1-0502A9237785}">
  <dimension ref="B1:G56"/>
  <sheetViews>
    <sheetView tabSelected="1" view="pageBreakPreview" topLeftCell="A8" zoomScale="70" zoomScaleNormal="70" zoomScaleSheetLayoutView="70" workbookViewId="0">
      <pane xSplit="2" ySplit="6" topLeftCell="C49" activePane="bottomRight" state="frozen"/>
      <selection activeCell="D15" sqref="D15"/>
      <selection pane="topRight" activeCell="D15" sqref="D15"/>
      <selection pane="bottomLeft" activeCell="D15" sqref="D15"/>
      <selection pane="bottomRight" activeCell="A58" sqref="A58:XFD128"/>
    </sheetView>
  </sheetViews>
  <sheetFormatPr defaultRowHeight="12.75" x14ac:dyDescent="0.2"/>
  <cols>
    <col min="1" max="1" width="7" customWidth="1"/>
    <col min="2" max="2" width="7.6640625" style="1" customWidth="1"/>
    <col min="3" max="3" width="40.6640625" customWidth="1"/>
    <col min="4" max="4" width="62.6640625" customWidth="1"/>
    <col min="5" max="5" width="26.5" style="1" customWidth="1"/>
    <col min="6" max="6" width="29" customWidth="1"/>
    <col min="7" max="7" width="38" customWidth="1"/>
  </cols>
  <sheetData>
    <row r="1" spans="2:7" hidden="1" x14ac:dyDescent="0.2"/>
    <row r="2" spans="2:7" hidden="1" x14ac:dyDescent="0.2"/>
    <row r="3" spans="2:7" hidden="1" x14ac:dyDescent="0.2"/>
    <row r="4" spans="2:7" hidden="1" x14ac:dyDescent="0.2"/>
    <row r="5" spans="2:7" hidden="1" x14ac:dyDescent="0.2"/>
    <row r="6" spans="2:7" hidden="1" x14ac:dyDescent="0.2"/>
    <row r="7" spans="2:7" hidden="1" x14ac:dyDescent="0.2"/>
    <row r="9" spans="2:7" ht="23.25" customHeight="1" x14ac:dyDescent="0.2">
      <c r="B9" s="12" t="s">
        <v>86</v>
      </c>
      <c r="C9" s="12"/>
      <c r="D9" s="12"/>
      <c r="E9" s="12"/>
      <c r="F9" s="12"/>
      <c r="G9" s="12"/>
    </row>
    <row r="10" spans="2:7" ht="75" customHeight="1" x14ac:dyDescent="0.2">
      <c r="B10" s="13" t="s">
        <v>87</v>
      </c>
      <c r="C10" s="12"/>
      <c r="D10" s="12"/>
      <c r="E10" s="12"/>
      <c r="F10" s="12"/>
      <c r="G10" s="12"/>
    </row>
    <row r="11" spans="2:7" ht="13.5" customHeight="1" x14ac:dyDescent="0.2">
      <c r="G11" s="4" t="s">
        <v>24</v>
      </c>
    </row>
    <row r="12" spans="2:7" ht="49.9" customHeight="1" x14ac:dyDescent="0.2">
      <c r="B12" s="14" t="s">
        <v>1</v>
      </c>
      <c r="C12" s="15" t="s">
        <v>25</v>
      </c>
      <c r="D12" s="17" t="s">
        <v>0</v>
      </c>
      <c r="E12" s="17" t="s">
        <v>2</v>
      </c>
      <c r="F12" s="17" t="s">
        <v>88</v>
      </c>
      <c r="G12" s="20" t="s">
        <v>3</v>
      </c>
    </row>
    <row r="13" spans="2:7" ht="87" customHeight="1" x14ac:dyDescent="0.2">
      <c r="B13" s="14"/>
      <c r="C13" s="16"/>
      <c r="D13" s="18"/>
      <c r="E13" s="18"/>
      <c r="F13" s="19"/>
      <c r="G13" s="20"/>
    </row>
    <row r="14" spans="2:7" ht="20.45" customHeight="1" x14ac:dyDescent="0.2">
      <c r="B14" s="2"/>
      <c r="C14" s="9" t="s">
        <v>26</v>
      </c>
      <c r="D14" s="10"/>
      <c r="E14" s="10"/>
      <c r="F14" s="10"/>
      <c r="G14" s="11"/>
    </row>
    <row r="15" spans="2:7" ht="47.25" x14ac:dyDescent="0.2">
      <c r="B15" s="21">
        <v>1</v>
      </c>
      <c r="C15" s="22" t="s">
        <v>32</v>
      </c>
      <c r="D15" s="23" t="s">
        <v>14</v>
      </c>
      <c r="E15" s="24" t="s">
        <v>6</v>
      </c>
      <c r="F15" s="25">
        <v>10344350</v>
      </c>
      <c r="G15" s="26" t="s">
        <v>5</v>
      </c>
    </row>
    <row r="16" spans="2:7" ht="47.25" x14ac:dyDescent="0.2">
      <c r="B16" s="21">
        <v>2</v>
      </c>
      <c r="C16" s="27" t="s">
        <v>34</v>
      </c>
      <c r="D16" s="23" t="s">
        <v>33</v>
      </c>
      <c r="E16" s="28" t="s">
        <v>9</v>
      </c>
      <c r="F16" s="25">
        <v>10000000</v>
      </c>
      <c r="G16" s="26" t="s">
        <v>15</v>
      </c>
    </row>
    <row r="17" spans="2:7" ht="47.25" x14ac:dyDescent="0.2">
      <c r="B17" s="21">
        <v>3</v>
      </c>
      <c r="C17" s="23" t="s">
        <v>60</v>
      </c>
      <c r="D17" s="23" t="s">
        <v>65</v>
      </c>
      <c r="E17" s="24" t="s">
        <v>30</v>
      </c>
      <c r="F17" s="29">
        <f>20000000+30000000+50000000</f>
        <v>100000000</v>
      </c>
      <c r="G17" s="23" t="s">
        <v>11</v>
      </c>
    </row>
    <row r="18" spans="2:7" ht="47.25" x14ac:dyDescent="0.2">
      <c r="B18" s="21">
        <v>4</v>
      </c>
      <c r="C18" s="23" t="s">
        <v>61</v>
      </c>
      <c r="D18" s="23" t="s">
        <v>66</v>
      </c>
      <c r="E18" s="24" t="s">
        <v>30</v>
      </c>
      <c r="F18" s="29">
        <f>20000000+30000000+100000000</f>
        <v>150000000</v>
      </c>
      <c r="G18" s="23" t="s">
        <v>11</v>
      </c>
    </row>
    <row r="19" spans="2:7" ht="47.25" x14ac:dyDescent="0.2">
      <c r="B19" s="21">
        <v>5</v>
      </c>
      <c r="C19" s="22" t="s">
        <v>35</v>
      </c>
      <c r="D19" s="23" t="s">
        <v>74</v>
      </c>
      <c r="E19" s="24" t="s">
        <v>31</v>
      </c>
      <c r="F19" s="25">
        <f>13525500+281103+296115</f>
        <v>14102718</v>
      </c>
      <c r="G19" s="26" t="s">
        <v>12</v>
      </c>
    </row>
    <row r="20" spans="2:7" ht="47.25" x14ac:dyDescent="0.2">
      <c r="B20" s="21">
        <v>6</v>
      </c>
      <c r="C20" s="22" t="s">
        <v>36</v>
      </c>
      <c r="D20" s="23" t="s">
        <v>67</v>
      </c>
      <c r="E20" s="24" t="s">
        <v>31</v>
      </c>
      <c r="F20" s="25">
        <v>1474500</v>
      </c>
      <c r="G20" s="26" t="s">
        <v>18</v>
      </c>
    </row>
    <row r="21" spans="2:7" ht="94.5" x14ac:dyDescent="0.2">
      <c r="B21" s="21">
        <v>7</v>
      </c>
      <c r="C21" s="22" t="s">
        <v>37</v>
      </c>
      <c r="D21" s="23" t="s">
        <v>68</v>
      </c>
      <c r="E21" s="24" t="s">
        <v>31</v>
      </c>
      <c r="F21" s="25">
        <v>11300000</v>
      </c>
      <c r="G21" s="26" t="s">
        <v>12</v>
      </c>
    </row>
    <row r="22" spans="2:7" ht="47.25" x14ac:dyDescent="0.2">
      <c r="B22" s="21">
        <v>8</v>
      </c>
      <c r="C22" s="22" t="s">
        <v>38</v>
      </c>
      <c r="D22" s="23" t="s">
        <v>69</v>
      </c>
      <c r="E22" s="24" t="s">
        <v>31</v>
      </c>
      <c r="F22" s="25">
        <f>2428100-281103</f>
        <v>2146997</v>
      </c>
      <c r="G22" s="26" t="s">
        <v>12</v>
      </c>
    </row>
    <row r="23" spans="2:7" ht="47.25" x14ac:dyDescent="0.2">
      <c r="B23" s="21">
        <v>9</v>
      </c>
      <c r="C23" s="22" t="s">
        <v>39</v>
      </c>
      <c r="D23" s="23" t="s">
        <v>51</v>
      </c>
      <c r="E23" s="24" t="s">
        <v>31</v>
      </c>
      <c r="F23" s="25">
        <v>38000000</v>
      </c>
      <c r="G23" s="26" t="s">
        <v>12</v>
      </c>
    </row>
    <row r="24" spans="2:7" ht="47.25" x14ac:dyDescent="0.2">
      <c r="B24" s="21">
        <v>10</v>
      </c>
      <c r="C24" s="22" t="s">
        <v>90</v>
      </c>
      <c r="D24" s="23" t="s">
        <v>89</v>
      </c>
      <c r="E24" s="24" t="s">
        <v>31</v>
      </c>
      <c r="F24" s="25">
        <v>1935000</v>
      </c>
      <c r="G24" s="26" t="s">
        <v>12</v>
      </c>
    </row>
    <row r="25" spans="2:7" ht="47.25" x14ac:dyDescent="0.2">
      <c r="B25" s="21">
        <v>11</v>
      </c>
      <c r="C25" s="22" t="s">
        <v>40</v>
      </c>
      <c r="D25" s="23" t="s">
        <v>16</v>
      </c>
      <c r="E25" s="24" t="s">
        <v>31</v>
      </c>
      <c r="F25" s="25">
        <f>6000000-310000</f>
        <v>5690000</v>
      </c>
      <c r="G25" s="26" t="s">
        <v>12</v>
      </c>
    </row>
    <row r="26" spans="2:7" ht="47.25" x14ac:dyDescent="0.2">
      <c r="B26" s="21">
        <v>12</v>
      </c>
      <c r="C26" s="30" t="s">
        <v>58</v>
      </c>
      <c r="D26" s="23" t="s">
        <v>70</v>
      </c>
      <c r="E26" s="24" t="s">
        <v>31</v>
      </c>
      <c r="F26" s="29">
        <v>166000000</v>
      </c>
      <c r="G26" s="23" t="s">
        <v>11</v>
      </c>
    </row>
    <row r="27" spans="2:7" ht="47.25" x14ac:dyDescent="0.2">
      <c r="B27" s="21">
        <v>13</v>
      </c>
      <c r="C27" s="22" t="s">
        <v>41</v>
      </c>
      <c r="D27" s="23" t="s">
        <v>17</v>
      </c>
      <c r="E27" s="24" t="s">
        <v>10</v>
      </c>
      <c r="F27" s="25">
        <f>55000000-30000000+5000000</f>
        <v>30000000</v>
      </c>
      <c r="G27" s="26" t="s">
        <v>12</v>
      </c>
    </row>
    <row r="28" spans="2:7" ht="94.5" x14ac:dyDescent="0.2">
      <c r="B28" s="21">
        <v>14</v>
      </c>
      <c r="C28" s="30" t="s">
        <v>54</v>
      </c>
      <c r="D28" s="23" t="s">
        <v>19</v>
      </c>
      <c r="E28" s="24" t="s">
        <v>10</v>
      </c>
      <c r="F28" s="25">
        <f>160000000-60000000-70000000</f>
        <v>30000000</v>
      </c>
      <c r="G28" s="26" t="s">
        <v>18</v>
      </c>
    </row>
    <row r="29" spans="2:7" ht="47.25" x14ac:dyDescent="0.2">
      <c r="B29" s="21">
        <v>15</v>
      </c>
      <c r="C29" s="30" t="s">
        <v>78</v>
      </c>
      <c r="D29" s="23" t="s">
        <v>77</v>
      </c>
      <c r="E29" s="24" t="s">
        <v>10</v>
      </c>
      <c r="F29" s="25">
        <f>80000000-30000000-30000000</f>
        <v>20000000</v>
      </c>
      <c r="G29" s="26" t="s">
        <v>18</v>
      </c>
    </row>
    <row r="30" spans="2:7" ht="110.25" x14ac:dyDescent="0.2">
      <c r="B30" s="21">
        <v>16</v>
      </c>
      <c r="C30" s="22" t="s">
        <v>52</v>
      </c>
      <c r="D30" s="23" t="s">
        <v>53</v>
      </c>
      <c r="E30" s="24" t="s">
        <v>7</v>
      </c>
      <c r="F30" s="25">
        <f>31662251-700000</f>
        <v>30962251</v>
      </c>
      <c r="G30" s="26" t="s">
        <v>8</v>
      </c>
    </row>
    <row r="31" spans="2:7" ht="63" x14ac:dyDescent="0.2">
      <c r="B31" s="21">
        <v>17</v>
      </c>
      <c r="C31" s="23" t="s">
        <v>29</v>
      </c>
      <c r="D31" s="23" t="s">
        <v>75</v>
      </c>
      <c r="E31" s="24" t="s">
        <v>7</v>
      </c>
      <c r="F31" s="25">
        <f>300000000+13000000+1800000</f>
        <v>314800000</v>
      </c>
      <c r="G31" s="26" t="s">
        <v>18</v>
      </c>
    </row>
    <row r="32" spans="2:7" ht="78.75" x14ac:dyDescent="0.2">
      <c r="B32" s="21">
        <v>18</v>
      </c>
      <c r="C32" s="22" t="s">
        <v>85</v>
      </c>
      <c r="D32" s="23" t="s">
        <v>42</v>
      </c>
      <c r="E32" s="24" t="s">
        <v>7</v>
      </c>
      <c r="F32" s="25">
        <v>110000000</v>
      </c>
      <c r="G32" s="26" t="s">
        <v>22</v>
      </c>
    </row>
    <row r="33" spans="2:7" ht="78.75" x14ac:dyDescent="0.2">
      <c r="B33" s="21">
        <v>19</v>
      </c>
      <c r="C33" s="22" t="s">
        <v>83</v>
      </c>
      <c r="D33" s="23" t="s">
        <v>84</v>
      </c>
      <c r="E33" s="24" t="s">
        <v>7</v>
      </c>
      <c r="F33" s="25">
        <f>30000000+2899522</f>
        <v>32899522</v>
      </c>
      <c r="G33" s="26" t="s">
        <v>23</v>
      </c>
    </row>
    <row r="34" spans="2:7" ht="78.75" x14ac:dyDescent="0.2">
      <c r="B34" s="21">
        <v>20</v>
      </c>
      <c r="C34" s="22" t="s">
        <v>62</v>
      </c>
      <c r="D34" s="23" t="s">
        <v>21</v>
      </c>
      <c r="E34" s="24" t="s">
        <v>28</v>
      </c>
      <c r="F34" s="25">
        <f>478800000-12899700</f>
        <v>465900300</v>
      </c>
      <c r="G34" s="26" t="s">
        <v>13</v>
      </c>
    </row>
    <row r="35" spans="2:7" ht="78.75" x14ac:dyDescent="0.2">
      <c r="B35" s="21">
        <v>21</v>
      </c>
      <c r="C35" s="23" t="s">
        <v>29</v>
      </c>
      <c r="D35" s="23" t="s">
        <v>63</v>
      </c>
      <c r="E35" s="24" t="s">
        <v>28</v>
      </c>
      <c r="F35" s="25">
        <v>10000000</v>
      </c>
      <c r="G35" s="26" t="s">
        <v>13</v>
      </c>
    </row>
    <row r="36" spans="2:7" ht="78.75" x14ac:dyDescent="0.2">
      <c r="B36" s="21">
        <v>22</v>
      </c>
      <c r="C36" s="23" t="s">
        <v>29</v>
      </c>
      <c r="D36" s="23" t="s">
        <v>64</v>
      </c>
      <c r="E36" s="24" t="s">
        <v>28</v>
      </c>
      <c r="F36" s="25">
        <v>10000000</v>
      </c>
      <c r="G36" s="26" t="s">
        <v>13</v>
      </c>
    </row>
    <row r="37" spans="2:7" ht="94.5" x14ac:dyDescent="0.2">
      <c r="B37" s="21">
        <v>23</v>
      </c>
      <c r="C37" s="22" t="s">
        <v>48</v>
      </c>
      <c r="D37" s="23" t="s">
        <v>47</v>
      </c>
      <c r="E37" s="24" t="s">
        <v>28</v>
      </c>
      <c r="F37" s="25">
        <v>30000000</v>
      </c>
      <c r="G37" s="26" t="s">
        <v>13</v>
      </c>
    </row>
    <row r="38" spans="2:7" ht="78.75" x14ac:dyDescent="0.2">
      <c r="B38" s="21">
        <v>24</v>
      </c>
      <c r="C38" s="23" t="s">
        <v>29</v>
      </c>
      <c r="D38" s="23" t="s">
        <v>20</v>
      </c>
      <c r="E38" s="24" t="s">
        <v>28</v>
      </c>
      <c r="F38" s="25">
        <f>60000000-1000000+5000000</f>
        <v>64000000</v>
      </c>
      <c r="G38" s="26" t="s">
        <v>13</v>
      </c>
    </row>
    <row r="39" spans="2:7" ht="78.75" x14ac:dyDescent="0.2">
      <c r="B39" s="31" t="s">
        <v>112</v>
      </c>
      <c r="C39" s="23" t="s">
        <v>56</v>
      </c>
      <c r="D39" s="23" t="s">
        <v>55</v>
      </c>
      <c r="E39" s="24" t="s">
        <v>28</v>
      </c>
      <c r="F39" s="25">
        <v>81184363</v>
      </c>
      <c r="G39" s="26" t="s">
        <v>13</v>
      </c>
    </row>
    <row r="40" spans="2:7" ht="47.25" x14ac:dyDescent="0.2">
      <c r="B40" s="31" t="s">
        <v>113</v>
      </c>
      <c r="C40" s="23" t="s">
        <v>80</v>
      </c>
      <c r="D40" s="23" t="s">
        <v>81</v>
      </c>
      <c r="E40" s="24" t="s">
        <v>31</v>
      </c>
      <c r="F40" s="25">
        <v>1000000</v>
      </c>
      <c r="G40" s="26" t="s">
        <v>13</v>
      </c>
    </row>
    <row r="41" spans="2:7" s="3" customFormat="1" ht="30.75" customHeight="1" x14ac:dyDescent="0.2">
      <c r="B41" s="32"/>
      <c r="C41" s="33" t="s">
        <v>49</v>
      </c>
      <c r="D41" s="34"/>
      <c r="E41" s="32"/>
      <c r="F41" s="35">
        <f>SUM(F15:F40)</f>
        <v>1741740001</v>
      </c>
      <c r="G41" s="34"/>
    </row>
    <row r="42" spans="2:7" ht="21.6" customHeight="1" x14ac:dyDescent="0.2">
      <c r="B42" s="36" t="s">
        <v>27</v>
      </c>
      <c r="C42" s="36"/>
      <c r="D42" s="36"/>
      <c r="E42" s="36"/>
      <c r="F42" s="36"/>
      <c r="G42" s="36"/>
    </row>
    <row r="43" spans="2:7" ht="47.25" x14ac:dyDescent="0.2">
      <c r="B43" s="31">
        <v>1</v>
      </c>
      <c r="C43" s="22" t="s">
        <v>43</v>
      </c>
      <c r="D43" s="23" t="s">
        <v>76</v>
      </c>
      <c r="E43" s="37" t="s">
        <v>31</v>
      </c>
      <c r="F43" s="25">
        <f>10000000-6000000+5000000</f>
        <v>9000000</v>
      </c>
      <c r="G43" s="23" t="s">
        <v>11</v>
      </c>
    </row>
    <row r="44" spans="2:7" ht="47.25" x14ac:dyDescent="0.2">
      <c r="B44" s="31">
        <v>2</v>
      </c>
      <c r="C44" s="23" t="s">
        <v>59</v>
      </c>
      <c r="D44" s="23" t="s">
        <v>71</v>
      </c>
      <c r="E44" s="24" t="s">
        <v>31</v>
      </c>
      <c r="F44" s="38">
        <f>100000000-50000000-50000000+25000000</f>
        <v>25000000</v>
      </c>
      <c r="G44" s="23" t="s">
        <v>11</v>
      </c>
    </row>
    <row r="45" spans="2:7" ht="47.25" x14ac:dyDescent="0.2">
      <c r="B45" s="31">
        <v>3</v>
      </c>
      <c r="C45" s="23" t="s">
        <v>57</v>
      </c>
      <c r="D45" s="23" t="s">
        <v>72</v>
      </c>
      <c r="E45" s="24" t="s">
        <v>31</v>
      </c>
      <c r="F45" s="38">
        <f>100000000-85000000-15000000+25000000</f>
        <v>25000000</v>
      </c>
      <c r="G45" s="23" t="s">
        <v>11</v>
      </c>
    </row>
    <row r="46" spans="2:7" ht="47.25" x14ac:dyDescent="0.2">
      <c r="B46" s="31" t="s">
        <v>105</v>
      </c>
      <c r="C46" s="23" t="s">
        <v>94</v>
      </c>
      <c r="D46" s="23" t="s">
        <v>101</v>
      </c>
      <c r="E46" s="24" t="s">
        <v>31</v>
      </c>
      <c r="F46" s="38">
        <v>25000000</v>
      </c>
      <c r="G46" s="23" t="s">
        <v>11</v>
      </c>
    </row>
    <row r="47" spans="2:7" ht="63" x14ac:dyDescent="0.2">
      <c r="B47" s="31" t="s">
        <v>106</v>
      </c>
      <c r="C47" s="23" t="s">
        <v>92</v>
      </c>
      <c r="D47" s="23" t="s">
        <v>104</v>
      </c>
      <c r="E47" s="24" t="s">
        <v>30</v>
      </c>
      <c r="F47" s="38">
        <v>50000000</v>
      </c>
      <c r="G47" s="23" t="s">
        <v>11</v>
      </c>
    </row>
    <row r="48" spans="2:7" ht="47.25" x14ac:dyDescent="0.2">
      <c r="B48" s="31" t="s">
        <v>79</v>
      </c>
      <c r="C48" s="23" t="s">
        <v>93</v>
      </c>
      <c r="D48" s="23" t="s">
        <v>102</v>
      </c>
      <c r="E48" s="24" t="s">
        <v>30</v>
      </c>
      <c r="F48" s="38">
        <f>10000000+30000000</f>
        <v>40000000</v>
      </c>
      <c r="G48" s="23" t="s">
        <v>11</v>
      </c>
    </row>
    <row r="49" spans="2:7" ht="47.25" x14ac:dyDescent="0.2">
      <c r="B49" s="31" t="s">
        <v>82</v>
      </c>
      <c r="C49" s="23" t="s">
        <v>95</v>
      </c>
      <c r="D49" s="23" t="s">
        <v>100</v>
      </c>
      <c r="E49" s="24" t="s">
        <v>30</v>
      </c>
      <c r="F49" s="38">
        <v>20000000</v>
      </c>
      <c r="G49" s="23" t="s">
        <v>11</v>
      </c>
    </row>
    <row r="50" spans="2:7" ht="47.25" x14ac:dyDescent="0.2">
      <c r="B50" s="31" t="s">
        <v>107</v>
      </c>
      <c r="C50" s="23" t="s">
        <v>96</v>
      </c>
      <c r="D50" s="23" t="s">
        <v>99</v>
      </c>
      <c r="E50" s="24" t="s">
        <v>30</v>
      </c>
      <c r="F50" s="38">
        <v>50000000</v>
      </c>
      <c r="G50" s="23" t="s">
        <v>11</v>
      </c>
    </row>
    <row r="51" spans="2:7" ht="63" x14ac:dyDescent="0.2">
      <c r="B51" s="31" t="s">
        <v>108</v>
      </c>
      <c r="C51" s="23" t="s">
        <v>97</v>
      </c>
      <c r="D51" s="23" t="s">
        <v>98</v>
      </c>
      <c r="E51" s="24" t="s">
        <v>30</v>
      </c>
      <c r="F51" s="38">
        <v>35000000</v>
      </c>
      <c r="G51" s="23" t="s">
        <v>11</v>
      </c>
    </row>
    <row r="52" spans="2:7" ht="47.25" x14ac:dyDescent="0.2">
      <c r="B52" s="31" t="s">
        <v>109</v>
      </c>
      <c r="C52" s="23" t="s">
        <v>103</v>
      </c>
      <c r="D52" s="23" t="s">
        <v>91</v>
      </c>
      <c r="E52" s="24" t="s">
        <v>30</v>
      </c>
      <c r="F52" s="38">
        <v>10000000</v>
      </c>
      <c r="G52" s="23" t="s">
        <v>11</v>
      </c>
    </row>
    <row r="53" spans="2:7" ht="47.25" x14ac:dyDescent="0.2">
      <c r="B53" s="31" t="s">
        <v>110</v>
      </c>
      <c r="C53" s="22" t="s">
        <v>44</v>
      </c>
      <c r="D53" s="23" t="s">
        <v>73</v>
      </c>
      <c r="E53" s="24" t="s">
        <v>31</v>
      </c>
      <c r="F53" s="29">
        <f>571900-296115</f>
        <v>275785</v>
      </c>
      <c r="G53" s="26" t="s">
        <v>12</v>
      </c>
    </row>
    <row r="54" spans="2:7" ht="78.75" x14ac:dyDescent="0.2">
      <c r="B54" s="31" t="s">
        <v>111</v>
      </c>
      <c r="C54" s="22" t="s">
        <v>46</v>
      </c>
      <c r="D54" s="23" t="s">
        <v>45</v>
      </c>
      <c r="E54" s="24" t="s">
        <v>7</v>
      </c>
      <c r="F54" s="29">
        <v>122963065</v>
      </c>
      <c r="G54" s="26" t="s">
        <v>23</v>
      </c>
    </row>
    <row r="55" spans="2:7" s="3" customFormat="1" ht="30.75" customHeight="1" x14ac:dyDescent="0.2">
      <c r="B55" s="5"/>
      <c r="C55" s="6" t="s">
        <v>50</v>
      </c>
      <c r="D55" s="7"/>
      <c r="E55" s="5"/>
      <c r="F55" s="8">
        <f>SUM(F43:F54)</f>
        <v>412238850</v>
      </c>
      <c r="G55" s="7"/>
    </row>
    <row r="56" spans="2:7" s="3" customFormat="1" ht="30.75" customHeight="1" x14ac:dyDescent="0.2">
      <c r="B56" s="5"/>
      <c r="C56" s="6" t="s">
        <v>4</v>
      </c>
      <c r="D56" s="7"/>
      <c r="E56" s="5"/>
      <c r="F56" s="8">
        <f>F41+F55</f>
        <v>2153978851</v>
      </c>
      <c r="G56" s="7"/>
    </row>
  </sheetData>
  <mergeCells count="10">
    <mergeCell ref="B9:G9"/>
    <mergeCell ref="B10:G10"/>
    <mergeCell ref="B12:B13"/>
    <mergeCell ref="C12:C13"/>
    <mergeCell ref="D12:D13"/>
    <mergeCell ref="E12:E13"/>
    <mergeCell ref="F12:F13"/>
    <mergeCell ref="G12:G13"/>
    <mergeCell ref="C14:G14"/>
    <mergeCell ref="B42:G42"/>
  </mergeCells>
  <printOptions horizontalCentered="1"/>
  <pageMargins left="0" right="0.11811023622047245" top="0.35433070866141736" bottom="0.35433070866141736" header="0" footer="0"/>
  <pageSetup paperSize="9" scale="75" orientation="landscape" blackAndWhite="1" r:id="rId1"/>
  <rowBreaks count="3" manualBreakCount="3">
    <brk id="31" max="6" man="1"/>
    <brk id="38" max="6" man="1"/>
    <brk id="5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Table на публикование </vt:lpstr>
      <vt:lpstr>'Table на публикование '!Заголовки_для_друку</vt:lpstr>
      <vt:lpstr>'Table на публикование 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Щітченко Ігор Вікторович</dc:creator>
  <cp:lastModifiedBy>Professional</cp:lastModifiedBy>
  <cp:lastPrinted>2026-05-12T05:41:42Z</cp:lastPrinted>
  <dcterms:created xsi:type="dcterms:W3CDTF">2025-09-26T09:23:55Z</dcterms:created>
  <dcterms:modified xsi:type="dcterms:W3CDTF">2026-05-12T08:00:47Z</dcterms:modified>
</cp:coreProperties>
</file>